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 &amp; Salary" sheetId="1" state="visible" r:id="rId1"/>
    <sheet name="Sett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C2410C"/>
      <sz val="14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46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3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</cols>
  <sheetData>
    <row r="1">
      <c r="A1" s="1" t="inlineStr">
        <is>
          <t>Attendance Sheet with Salary Calculation</t>
        </is>
      </c>
    </row>
    <row r="2">
      <c r="A2" s="2" t="inlineStr">
        <is>
          <t>Company</t>
        </is>
      </c>
      <c r="B2" t="inlineStr"/>
    </row>
    <row r="3">
      <c r="A3" s="2" t="inlineStr">
        <is>
          <t>Month / Year</t>
        </is>
      </c>
      <c r="B3" t="inlineStr"/>
    </row>
    <row r="4">
      <c r="A4" s="3" t="inlineStr">
        <is>
          <t>Template by Attend Mitra (www.attendmitra.com) - free to use and modify.</t>
        </is>
      </c>
    </row>
    <row r="6" ht="32" customHeight="1">
      <c r="A6" s="4" t="inlineStr">
        <is>
          <t>Emp ID</t>
        </is>
      </c>
      <c r="B6" s="4" t="inlineStr">
        <is>
          <t>Name</t>
        </is>
      </c>
      <c r="C6" s="4" t="inlineStr">
        <is>
          <t>Monthly Gross</t>
        </is>
      </c>
      <c r="D6" s="4" t="n">
        <v>1</v>
      </c>
      <c r="E6" s="4" t="n">
        <v>2</v>
      </c>
      <c r="F6" s="4" t="n">
        <v>3</v>
      </c>
      <c r="G6" s="4" t="n">
        <v>4</v>
      </c>
      <c r="H6" s="4" t="n">
        <v>5</v>
      </c>
      <c r="I6" s="4" t="n">
        <v>6</v>
      </c>
      <c r="J6" s="4" t="n">
        <v>7</v>
      </c>
      <c r="K6" s="4" t="n">
        <v>8</v>
      </c>
      <c r="L6" s="4" t="n">
        <v>9</v>
      </c>
      <c r="M6" s="4" t="n">
        <v>10</v>
      </c>
      <c r="N6" s="4" t="n">
        <v>11</v>
      </c>
      <c r="O6" s="4" t="n">
        <v>12</v>
      </c>
      <c r="P6" s="4" t="n">
        <v>13</v>
      </c>
      <c r="Q6" s="4" t="n">
        <v>14</v>
      </c>
      <c r="R6" s="4" t="n">
        <v>15</v>
      </c>
      <c r="S6" s="4" t="n">
        <v>16</v>
      </c>
      <c r="T6" s="4" t="n">
        <v>17</v>
      </c>
      <c r="U6" s="4" t="n">
        <v>18</v>
      </c>
      <c r="V6" s="4" t="n">
        <v>19</v>
      </c>
      <c r="W6" s="4" t="n">
        <v>20</v>
      </c>
      <c r="X6" s="4" t="n">
        <v>21</v>
      </c>
      <c r="Y6" s="4" t="n">
        <v>22</v>
      </c>
      <c r="Z6" s="4" t="n">
        <v>23</v>
      </c>
      <c r="AA6" s="4" t="n">
        <v>24</v>
      </c>
      <c r="AB6" s="4" t="n">
        <v>25</v>
      </c>
      <c r="AC6" s="4" t="n">
        <v>26</v>
      </c>
      <c r="AD6" s="4" t="n">
        <v>27</v>
      </c>
      <c r="AE6" s="4" t="n">
        <v>28</v>
      </c>
      <c r="AF6" s="4" t="n">
        <v>29</v>
      </c>
      <c r="AG6" s="4" t="n">
        <v>30</v>
      </c>
      <c r="AH6" s="4" t="n">
        <v>31</v>
      </c>
      <c r="AI6" s="5" t="inlineStr">
        <is>
          <t>Present</t>
        </is>
      </c>
      <c r="AJ6" s="5" t="inlineStr">
        <is>
          <t>Half Day</t>
        </is>
      </c>
      <c r="AK6" s="5" t="inlineStr">
        <is>
          <t>Paid Leave</t>
        </is>
      </c>
      <c r="AL6" s="5" t="inlineStr">
        <is>
          <t>WO</t>
        </is>
      </c>
      <c r="AM6" s="5" t="inlineStr">
        <is>
          <t>Holiday</t>
        </is>
      </c>
      <c r="AN6" s="5" t="inlineStr">
        <is>
          <t>Payable Days</t>
        </is>
      </c>
      <c r="AO6" s="5" t="inlineStr">
        <is>
          <t>Per Day Rate</t>
        </is>
      </c>
      <c r="AP6" s="5" t="inlineStr">
        <is>
          <t>Earned Salary</t>
        </is>
      </c>
      <c r="AQ6" s="5" t="inlineStr">
        <is>
          <t>LOP Amount</t>
        </is>
      </c>
      <c r="AR6" s="5" t="inlineStr">
        <is>
          <t>OT Hours</t>
        </is>
      </c>
      <c r="AS6" s="5" t="inlineStr">
        <is>
          <t>OT Amount</t>
        </is>
      </c>
      <c r="AT6" s="5" t="inlineStr">
        <is>
          <t>Net Before Deductions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6" t="n"/>
      <c r="AH7" s="6" t="n"/>
      <c r="AI7" s="6">
        <f>COUNTIF(D7:AH7,"P")</f>
        <v/>
      </c>
      <c r="AJ7" s="6">
        <f>COUNTIF(D7:AH7,"HD")</f>
        <v/>
      </c>
      <c r="AK7" s="6">
        <f>COUNTIF(D7:AH7,"L")</f>
        <v/>
      </c>
      <c r="AL7" s="6">
        <f>COUNTIF(D7:AH7,"WO")</f>
        <v/>
      </c>
      <c r="AM7" s="6">
        <f>COUNTIF(D7:AH7,"H")</f>
        <v/>
      </c>
      <c r="AN7" s="6">
        <f>AI7+0.5*AJ7+AK7+AL7+AM7</f>
        <v/>
      </c>
      <c r="AO7" s="6">
        <f>IF(C7="","",ROUND(C7/Settings!$B$3,2))</f>
        <v/>
      </c>
      <c r="AP7" s="6">
        <f>IF(C7="","",ROUND(AO7*MIN(AN7,Settings!$B$2),0))</f>
        <v/>
      </c>
      <c r="AQ7" s="6">
        <f>IF(C7="","",C7-AP7)</f>
        <v/>
      </c>
      <c r="AR7" s="6" t="n"/>
      <c r="AS7" s="6">
        <f>IF(OR(C7="",AR7=""),0,ROUND(AR7*(AO7/Settings!$B$5)*Settings!$B$4,0))</f>
        <v/>
      </c>
      <c r="AT7" s="6">
        <f>IF(C7="","",AP7+AS7)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>
        <f>COUNTIF(D8:AH8,"P")</f>
        <v/>
      </c>
      <c r="AJ8" s="6">
        <f>COUNTIF(D8:AH8,"HD")</f>
        <v/>
      </c>
      <c r="AK8" s="6">
        <f>COUNTIF(D8:AH8,"L")</f>
        <v/>
      </c>
      <c r="AL8" s="6">
        <f>COUNTIF(D8:AH8,"WO")</f>
        <v/>
      </c>
      <c r="AM8" s="6">
        <f>COUNTIF(D8:AH8,"H")</f>
        <v/>
      </c>
      <c r="AN8" s="6">
        <f>AI8+0.5*AJ8+AK8+AL8+AM8</f>
        <v/>
      </c>
      <c r="AO8" s="6">
        <f>IF(C8="","",ROUND(C8/Settings!$B$3,2))</f>
        <v/>
      </c>
      <c r="AP8" s="6">
        <f>IF(C8="","",ROUND(AO8*MIN(AN8,Settings!$B$2),0))</f>
        <v/>
      </c>
      <c r="AQ8" s="6">
        <f>IF(C8="","",C8-AP8)</f>
        <v/>
      </c>
      <c r="AR8" s="6" t="n"/>
      <c r="AS8" s="6">
        <f>IF(OR(C8="",AR8=""),0,ROUND(AR8*(AO8/Settings!$B$5)*Settings!$B$4,0))</f>
        <v/>
      </c>
      <c r="AT8" s="6">
        <f>IF(C8="","",AP8+AS8)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>
        <f>COUNTIF(D9:AH9,"P")</f>
        <v/>
      </c>
      <c r="AJ9" s="6">
        <f>COUNTIF(D9:AH9,"HD")</f>
        <v/>
      </c>
      <c r="AK9" s="6">
        <f>COUNTIF(D9:AH9,"L")</f>
        <v/>
      </c>
      <c r="AL9" s="6">
        <f>COUNTIF(D9:AH9,"WO")</f>
        <v/>
      </c>
      <c r="AM9" s="6">
        <f>COUNTIF(D9:AH9,"H")</f>
        <v/>
      </c>
      <c r="AN9" s="6">
        <f>AI9+0.5*AJ9+AK9+AL9+AM9</f>
        <v/>
      </c>
      <c r="AO9" s="6">
        <f>IF(C9="","",ROUND(C9/Settings!$B$3,2))</f>
        <v/>
      </c>
      <c r="AP9" s="6">
        <f>IF(C9="","",ROUND(AO9*MIN(AN9,Settings!$B$2),0))</f>
        <v/>
      </c>
      <c r="AQ9" s="6">
        <f>IF(C9="","",C9-AP9)</f>
        <v/>
      </c>
      <c r="AR9" s="6" t="n"/>
      <c r="AS9" s="6">
        <f>IF(OR(C9="",AR9=""),0,ROUND(AR9*(AO9/Settings!$B$5)*Settings!$B$4,0))</f>
        <v/>
      </c>
      <c r="AT9" s="6">
        <f>IF(C9="","",AP9+AS9)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>
        <f>COUNTIF(D10:AH10,"P")</f>
        <v/>
      </c>
      <c r="AJ10" s="6">
        <f>COUNTIF(D10:AH10,"HD")</f>
        <v/>
      </c>
      <c r="AK10" s="6">
        <f>COUNTIF(D10:AH10,"L")</f>
        <v/>
      </c>
      <c r="AL10" s="6">
        <f>COUNTIF(D10:AH10,"WO")</f>
        <v/>
      </c>
      <c r="AM10" s="6">
        <f>COUNTIF(D10:AH10,"H")</f>
        <v/>
      </c>
      <c r="AN10" s="6">
        <f>AI10+0.5*AJ10+AK10+AL10+AM10</f>
        <v/>
      </c>
      <c r="AO10" s="6">
        <f>IF(C10="","",ROUND(C10/Settings!$B$3,2))</f>
        <v/>
      </c>
      <c r="AP10" s="6">
        <f>IF(C10="","",ROUND(AO10*MIN(AN10,Settings!$B$2),0))</f>
        <v/>
      </c>
      <c r="AQ10" s="6">
        <f>IF(C10="","",C10-AP10)</f>
        <v/>
      </c>
      <c r="AR10" s="6" t="n"/>
      <c r="AS10" s="6">
        <f>IF(OR(C10="",AR10=""),0,ROUND(AR10*(AO10/Settings!$B$5)*Settings!$B$4,0))</f>
        <v/>
      </c>
      <c r="AT10" s="6">
        <f>IF(C10="","",AP10+AS10)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>
        <f>COUNTIF(D11:AH11,"P")</f>
        <v/>
      </c>
      <c r="AJ11" s="6">
        <f>COUNTIF(D11:AH11,"HD")</f>
        <v/>
      </c>
      <c r="AK11" s="6">
        <f>COUNTIF(D11:AH11,"L")</f>
        <v/>
      </c>
      <c r="AL11" s="6">
        <f>COUNTIF(D11:AH11,"WO")</f>
        <v/>
      </c>
      <c r="AM11" s="6">
        <f>COUNTIF(D11:AH11,"H")</f>
        <v/>
      </c>
      <c r="AN11" s="6">
        <f>AI11+0.5*AJ11+AK11+AL11+AM11</f>
        <v/>
      </c>
      <c r="AO11" s="6">
        <f>IF(C11="","",ROUND(C11/Settings!$B$3,2))</f>
        <v/>
      </c>
      <c r="AP11" s="6">
        <f>IF(C11="","",ROUND(AO11*MIN(AN11,Settings!$B$2),0))</f>
        <v/>
      </c>
      <c r="AQ11" s="6">
        <f>IF(C11="","",C11-AP11)</f>
        <v/>
      </c>
      <c r="AR11" s="6" t="n"/>
      <c r="AS11" s="6">
        <f>IF(OR(C11="",AR11=""),0,ROUND(AR11*(AO11/Settings!$B$5)*Settings!$B$4,0))</f>
        <v/>
      </c>
      <c r="AT11" s="6">
        <f>IF(C11="","",AP11+AS11)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>
        <f>COUNTIF(D12:AH12,"P")</f>
        <v/>
      </c>
      <c r="AJ12" s="6">
        <f>COUNTIF(D12:AH12,"HD")</f>
        <v/>
      </c>
      <c r="AK12" s="6">
        <f>COUNTIF(D12:AH12,"L")</f>
        <v/>
      </c>
      <c r="AL12" s="6">
        <f>COUNTIF(D12:AH12,"WO")</f>
        <v/>
      </c>
      <c r="AM12" s="6">
        <f>COUNTIF(D12:AH12,"H")</f>
        <v/>
      </c>
      <c r="AN12" s="6">
        <f>AI12+0.5*AJ12+AK12+AL12+AM12</f>
        <v/>
      </c>
      <c r="AO12" s="6">
        <f>IF(C12="","",ROUND(C12/Settings!$B$3,2))</f>
        <v/>
      </c>
      <c r="AP12" s="6">
        <f>IF(C12="","",ROUND(AO12*MIN(AN12,Settings!$B$2),0))</f>
        <v/>
      </c>
      <c r="AQ12" s="6">
        <f>IF(C12="","",C12-AP12)</f>
        <v/>
      </c>
      <c r="AR12" s="6" t="n"/>
      <c r="AS12" s="6">
        <f>IF(OR(C12="",AR12=""),0,ROUND(AR12*(AO12/Settings!$B$5)*Settings!$B$4,0))</f>
        <v/>
      </c>
      <c r="AT12" s="6">
        <f>IF(C12="","",AP12+AS12)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>
        <f>COUNTIF(D13:AH13,"P")</f>
        <v/>
      </c>
      <c r="AJ13" s="6">
        <f>COUNTIF(D13:AH13,"HD")</f>
        <v/>
      </c>
      <c r="AK13" s="6">
        <f>COUNTIF(D13:AH13,"L")</f>
        <v/>
      </c>
      <c r="AL13" s="6">
        <f>COUNTIF(D13:AH13,"WO")</f>
        <v/>
      </c>
      <c r="AM13" s="6">
        <f>COUNTIF(D13:AH13,"H")</f>
        <v/>
      </c>
      <c r="AN13" s="6">
        <f>AI13+0.5*AJ13+AK13+AL13+AM13</f>
        <v/>
      </c>
      <c r="AO13" s="6">
        <f>IF(C13="","",ROUND(C13/Settings!$B$3,2))</f>
        <v/>
      </c>
      <c r="AP13" s="6">
        <f>IF(C13="","",ROUND(AO13*MIN(AN13,Settings!$B$2),0))</f>
        <v/>
      </c>
      <c r="AQ13" s="6">
        <f>IF(C13="","",C13-AP13)</f>
        <v/>
      </c>
      <c r="AR13" s="6" t="n"/>
      <c r="AS13" s="6">
        <f>IF(OR(C13="",AR13=""),0,ROUND(AR13*(AO13/Settings!$B$5)*Settings!$B$4,0))</f>
        <v/>
      </c>
      <c r="AT13" s="6">
        <f>IF(C13="","",AP13+AS13)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>
        <f>COUNTIF(D14:AH14,"P")</f>
        <v/>
      </c>
      <c r="AJ14" s="6">
        <f>COUNTIF(D14:AH14,"HD")</f>
        <v/>
      </c>
      <c r="AK14" s="6">
        <f>COUNTIF(D14:AH14,"L")</f>
        <v/>
      </c>
      <c r="AL14" s="6">
        <f>COUNTIF(D14:AH14,"WO")</f>
        <v/>
      </c>
      <c r="AM14" s="6">
        <f>COUNTIF(D14:AH14,"H")</f>
        <v/>
      </c>
      <c r="AN14" s="6">
        <f>AI14+0.5*AJ14+AK14+AL14+AM14</f>
        <v/>
      </c>
      <c r="AO14" s="6">
        <f>IF(C14="","",ROUND(C14/Settings!$B$3,2))</f>
        <v/>
      </c>
      <c r="AP14" s="6">
        <f>IF(C14="","",ROUND(AO14*MIN(AN14,Settings!$B$2),0))</f>
        <v/>
      </c>
      <c r="AQ14" s="6">
        <f>IF(C14="","",C14-AP14)</f>
        <v/>
      </c>
      <c r="AR14" s="6" t="n"/>
      <c r="AS14" s="6">
        <f>IF(OR(C14="",AR14=""),0,ROUND(AR14*(AO14/Settings!$B$5)*Settings!$B$4,0))</f>
        <v/>
      </c>
      <c r="AT14" s="6">
        <f>IF(C14="","",AP14+AS14)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>
        <f>COUNTIF(D15:AH15,"P")</f>
        <v/>
      </c>
      <c r="AJ15" s="6">
        <f>COUNTIF(D15:AH15,"HD")</f>
        <v/>
      </c>
      <c r="AK15" s="6">
        <f>COUNTIF(D15:AH15,"L")</f>
        <v/>
      </c>
      <c r="AL15" s="6">
        <f>COUNTIF(D15:AH15,"WO")</f>
        <v/>
      </c>
      <c r="AM15" s="6">
        <f>COUNTIF(D15:AH15,"H")</f>
        <v/>
      </c>
      <c r="AN15" s="6">
        <f>AI15+0.5*AJ15+AK15+AL15+AM15</f>
        <v/>
      </c>
      <c r="AO15" s="6">
        <f>IF(C15="","",ROUND(C15/Settings!$B$3,2))</f>
        <v/>
      </c>
      <c r="AP15" s="6">
        <f>IF(C15="","",ROUND(AO15*MIN(AN15,Settings!$B$2),0))</f>
        <v/>
      </c>
      <c r="AQ15" s="6">
        <f>IF(C15="","",C15-AP15)</f>
        <v/>
      </c>
      <c r="AR15" s="6" t="n"/>
      <c r="AS15" s="6">
        <f>IF(OR(C15="",AR15=""),0,ROUND(AR15*(AO15/Settings!$B$5)*Settings!$B$4,0))</f>
        <v/>
      </c>
      <c r="AT15" s="6">
        <f>IF(C15="","",AP15+AS15)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>
        <f>COUNTIF(D16:AH16,"P")</f>
        <v/>
      </c>
      <c r="AJ16" s="6">
        <f>COUNTIF(D16:AH16,"HD")</f>
        <v/>
      </c>
      <c r="AK16" s="6">
        <f>COUNTIF(D16:AH16,"L")</f>
        <v/>
      </c>
      <c r="AL16" s="6">
        <f>COUNTIF(D16:AH16,"WO")</f>
        <v/>
      </c>
      <c r="AM16" s="6">
        <f>COUNTIF(D16:AH16,"H")</f>
        <v/>
      </c>
      <c r="AN16" s="6">
        <f>AI16+0.5*AJ16+AK16+AL16+AM16</f>
        <v/>
      </c>
      <c r="AO16" s="6">
        <f>IF(C16="","",ROUND(C16/Settings!$B$3,2))</f>
        <v/>
      </c>
      <c r="AP16" s="6">
        <f>IF(C16="","",ROUND(AO16*MIN(AN16,Settings!$B$2),0))</f>
        <v/>
      </c>
      <c r="AQ16" s="6">
        <f>IF(C16="","",C16-AP16)</f>
        <v/>
      </c>
      <c r="AR16" s="6" t="n"/>
      <c r="AS16" s="6">
        <f>IF(OR(C16="",AR16=""),0,ROUND(AR16*(AO16/Settings!$B$5)*Settings!$B$4,0))</f>
        <v/>
      </c>
      <c r="AT16" s="6">
        <f>IF(C16="","",AP16+AS16)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>
        <f>COUNTIF(D17:AH17,"P")</f>
        <v/>
      </c>
      <c r="AJ17" s="6">
        <f>COUNTIF(D17:AH17,"HD")</f>
        <v/>
      </c>
      <c r="AK17" s="6">
        <f>COUNTIF(D17:AH17,"L")</f>
        <v/>
      </c>
      <c r="AL17" s="6">
        <f>COUNTIF(D17:AH17,"WO")</f>
        <v/>
      </c>
      <c r="AM17" s="6">
        <f>COUNTIF(D17:AH17,"H")</f>
        <v/>
      </c>
      <c r="AN17" s="6">
        <f>AI17+0.5*AJ17+AK17+AL17+AM17</f>
        <v/>
      </c>
      <c r="AO17" s="6">
        <f>IF(C17="","",ROUND(C17/Settings!$B$3,2))</f>
        <v/>
      </c>
      <c r="AP17" s="6">
        <f>IF(C17="","",ROUND(AO17*MIN(AN17,Settings!$B$2),0))</f>
        <v/>
      </c>
      <c r="AQ17" s="6">
        <f>IF(C17="","",C17-AP17)</f>
        <v/>
      </c>
      <c r="AR17" s="6" t="n"/>
      <c r="AS17" s="6">
        <f>IF(OR(C17="",AR17=""),0,ROUND(AR17*(AO17/Settings!$B$5)*Settings!$B$4,0))</f>
        <v/>
      </c>
      <c r="AT17" s="6">
        <f>IF(C17="","",AP17+AS17)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>
        <f>COUNTIF(D18:AH18,"P")</f>
        <v/>
      </c>
      <c r="AJ18" s="6">
        <f>COUNTIF(D18:AH18,"HD")</f>
        <v/>
      </c>
      <c r="AK18" s="6">
        <f>COUNTIF(D18:AH18,"L")</f>
        <v/>
      </c>
      <c r="AL18" s="6">
        <f>COUNTIF(D18:AH18,"WO")</f>
        <v/>
      </c>
      <c r="AM18" s="6">
        <f>COUNTIF(D18:AH18,"H")</f>
        <v/>
      </c>
      <c r="AN18" s="6">
        <f>AI18+0.5*AJ18+AK18+AL18+AM18</f>
        <v/>
      </c>
      <c r="AO18" s="6">
        <f>IF(C18="","",ROUND(C18/Settings!$B$3,2))</f>
        <v/>
      </c>
      <c r="AP18" s="6">
        <f>IF(C18="","",ROUND(AO18*MIN(AN18,Settings!$B$2),0))</f>
        <v/>
      </c>
      <c r="AQ18" s="6">
        <f>IF(C18="","",C18-AP18)</f>
        <v/>
      </c>
      <c r="AR18" s="6" t="n"/>
      <c r="AS18" s="6">
        <f>IF(OR(C18="",AR18=""),0,ROUND(AR18*(AO18/Settings!$B$5)*Settings!$B$4,0))</f>
        <v/>
      </c>
      <c r="AT18" s="6">
        <f>IF(C18="","",AP18+AS18)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>
        <f>COUNTIF(D19:AH19,"P")</f>
        <v/>
      </c>
      <c r="AJ19" s="6">
        <f>COUNTIF(D19:AH19,"HD")</f>
        <v/>
      </c>
      <c r="AK19" s="6">
        <f>COUNTIF(D19:AH19,"L")</f>
        <v/>
      </c>
      <c r="AL19" s="6">
        <f>COUNTIF(D19:AH19,"WO")</f>
        <v/>
      </c>
      <c r="AM19" s="6">
        <f>COUNTIF(D19:AH19,"H")</f>
        <v/>
      </c>
      <c r="AN19" s="6">
        <f>AI19+0.5*AJ19+AK19+AL19+AM19</f>
        <v/>
      </c>
      <c r="AO19" s="6">
        <f>IF(C19="","",ROUND(C19/Settings!$B$3,2))</f>
        <v/>
      </c>
      <c r="AP19" s="6">
        <f>IF(C19="","",ROUND(AO19*MIN(AN19,Settings!$B$2),0))</f>
        <v/>
      </c>
      <c r="AQ19" s="6">
        <f>IF(C19="","",C19-AP19)</f>
        <v/>
      </c>
      <c r="AR19" s="6" t="n"/>
      <c r="AS19" s="6">
        <f>IF(OR(C19="",AR19=""),0,ROUND(AR19*(AO19/Settings!$B$5)*Settings!$B$4,0))</f>
        <v/>
      </c>
      <c r="AT19" s="6">
        <f>IF(C19="","",AP19+AS19)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>
        <f>COUNTIF(D20:AH20,"P")</f>
        <v/>
      </c>
      <c r="AJ20" s="6">
        <f>COUNTIF(D20:AH20,"HD")</f>
        <v/>
      </c>
      <c r="AK20" s="6">
        <f>COUNTIF(D20:AH20,"L")</f>
        <v/>
      </c>
      <c r="AL20" s="6">
        <f>COUNTIF(D20:AH20,"WO")</f>
        <v/>
      </c>
      <c r="AM20" s="6">
        <f>COUNTIF(D20:AH20,"H")</f>
        <v/>
      </c>
      <c r="AN20" s="6">
        <f>AI20+0.5*AJ20+AK20+AL20+AM20</f>
        <v/>
      </c>
      <c r="AO20" s="6">
        <f>IF(C20="","",ROUND(C20/Settings!$B$3,2))</f>
        <v/>
      </c>
      <c r="AP20" s="6">
        <f>IF(C20="","",ROUND(AO20*MIN(AN20,Settings!$B$2),0))</f>
        <v/>
      </c>
      <c r="AQ20" s="6">
        <f>IF(C20="","",C20-AP20)</f>
        <v/>
      </c>
      <c r="AR20" s="6" t="n"/>
      <c r="AS20" s="6">
        <f>IF(OR(C20="",AR20=""),0,ROUND(AR20*(AO20/Settings!$B$5)*Settings!$B$4,0))</f>
        <v/>
      </c>
      <c r="AT20" s="6">
        <f>IF(C20="","",AP20+AS20)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>
        <f>COUNTIF(D21:AH21,"P")</f>
        <v/>
      </c>
      <c r="AJ21" s="6">
        <f>COUNTIF(D21:AH21,"HD")</f>
        <v/>
      </c>
      <c r="AK21" s="6">
        <f>COUNTIF(D21:AH21,"L")</f>
        <v/>
      </c>
      <c r="AL21" s="6">
        <f>COUNTIF(D21:AH21,"WO")</f>
        <v/>
      </c>
      <c r="AM21" s="6">
        <f>COUNTIF(D21:AH21,"H")</f>
        <v/>
      </c>
      <c r="AN21" s="6">
        <f>AI21+0.5*AJ21+AK21+AL21+AM21</f>
        <v/>
      </c>
      <c r="AO21" s="6">
        <f>IF(C21="","",ROUND(C21/Settings!$B$3,2))</f>
        <v/>
      </c>
      <c r="AP21" s="6">
        <f>IF(C21="","",ROUND(AO21*MIN(AN21,Settings!$B$2),0))</f>
        <v/>
      </c>
      <c r="AQ21" s="6">
        <f>IF(C21="","",C21-AP21)</f>
        <v/>
      </c>
      <c r="AR21" s="6" t="n"/>
      <c r="AS21" s="6">
        <f>IF(OR(C21="",AR21=""),0,ROUND(AR21*(AO21/Settings!$B$5)*Settings!$B$4,0))</f>
        <v/>
      </c>
      <c r="AT21" s="6">
        <f>IF(C21="","",AP21+AS21)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>
        <f>COUNTIF(D22:AH22,"P")</f>
        <v/>
      </c>
      <c r="AJ22" s="6">
        <f>COUNTIF(D22:AH22,"HD")</f>
        <v/>
      </c>
      <c r="AK22" s="6">
        <f>COUNTIF(D22:AH22,"L")</f>
        <v/>
      </c>
      <c r="AL22" s="6">
        <f>COUNTIF(D22:AH22,"WO")</f>
        <v/>
      </c>
      <c r="AM22" s="6">
        <f>COUNTIF(D22:AH22,"H")</f>
        <v/>
      </c>
      <c r="AN22" s="6">
        <f>AI22+0.5*AJ22+AK22+AL22+AM22</f>
        <v/>
      </c>
      <c r="AO22" s="6">
        <f>IF(C22="","",ROUND(C22/Settings!$B$3,2))</f>
        <v/>
      </c>
      <c r="AP22" s="6">
        <f>IF(C22="","",ROUND(AO22*MIN(AN22,Settings!$B$2),0))</f>
        <v/>
      </c>
      <c r="AQ22" s="6">
        <f>IF(C22="","",C22-AP22)</f>
        <v/>
      </c>
      <c r="AR22" s="6" t="n"/>
      <c r="AS22" s="6">
        <f>IF(OR(C22="",AR22=""),0,ROUND(AR22*(AO22/Settings!$B$5)*Settings!$B$4,0))</f>
        <v/>
      </c>
      <c r="AT22" s="6">
        <f>IF(C22="","",AP22+AS22)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>
        <f>COUNTIF(D23:AH23,"P")</f>
        <v/>
      </c>
      <c r="AJ23" s="6">
        <f>COUNTIF(D23:AH23,"HD")</f>
        <v/>
      </c>
      <c r="AK23" s="6">
        <f>COUNTIF(D23:AH23,"L")</f>
        <v/>
      </c>
      <c r="AL23" s="6">
        <f>COUNTIF(D23:AH23,"WO")</f>
        <v/>
      </c>
      <c r="AM23" s="6">
        <f>COUNTIF(D23:AH23,"H")</f>
        <v/>
      </c>
      <c r="AN23" s="6">
        <f>AI23+0.5*AJ23+AK23+AL23+AM23</f>
        <v/>
      </c>
      <c r="AO23" s="6">
        <f>IF(C23="","",ROUND(C23/Settings!$B$3,2))</f>
        <v/>
      </c>
      <c r="AP23" s="6">
        <f>IF(C23="","",ROUND(AO23*MIN(AN23,Settings!$B$2),0))</f>
        <v/>
      </c>
      <c r="AQ23" s="6">
        <f>IF(C23="","",C23-AP23)</f>
        <v/>
      </c>
      <c r="AR23" s="6" t="n"/>
      <c r="AS23" s="6">
        <f>IF(OR(C23="",AR23=""),0,ROUND(AR23*(AO23/Settings!$B$5)*Settings!$B$4,0))</f>
        <v/>
      </c>
      <c r="AT23" s="6">
        <f>IF(C23="","",AP23+AS23)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>
        <f>COUNTIF(D24:AH24,"P")</f>
        <v/>
      </c>
      <c r="AJ24" s="6">
        <f>COUNTIF(D24:AH24,"HD")</f>
        <v/>
      </c>
      <c r="AK24" s="6">
        <f>COUNTIF(D24:AH24,"L")</f>
        <v/>
      </c>
      <c r="AL24" s="6">
        <f>COUNTIF(D24:AH24,"WO")</f>
        <v/>
      </c>
      <c r="AM24" s="6">
        <f>COUNTIF(D24:AH24,"H")</f>
        <v/>
      </c>
      <c r="AN24" s="6">
        <f>AI24+0.5*AJ24+AK24+AL24+AM24</f>
        <v/>
      </c>
      <c r="AO24" s="6">
        <f>IF(C24="","",ROUND(C24/Settings!$B$3,2))</f>
        <v/>
      </c>
      <c r="AP24" s="6">
        <f>IF(C24="","",ROUND(AO24*MIN(AN24,Settings!$B$2),0))</f>
        <v/>
      </c>
      <c r="AQ24" s="6">
        <f>IF(C24="","",C24-AP24)</f>
        <v/>
      </c>
      <c r="AR24" s="6" t="n"/>
      <c r="AS24" s="6">
        <f>IF(OR(C24="",AR24=""),0,ROUND(AR24*(AO24/Settings!$B$5)*Settings!$B$4,0))</f>
        <v/>
      </c>
      <c r="AT24" s="6">
        <f>IF(C24="","",AP24+AS24)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>
        <f>COUNTIF(D25:AH25,"P")</f>
        <v/>
      </c>
      <c r="AJ25" s="6">
        <f>COUNTIF(D25:AH25,"HD")</f>
        <v/>
      </c>
      <c r="AK25" s="6">
        <f>COUNTIF(D25:AH25,"L")</f>
        <v/>
      </c>
      <c r="AL25" s="6">
        <f>COUNTIF(D25:AH25,"WO")</f>
        <v/>
      </c>
      <c r="AM25" s="6">
        <f>COUNTIF(D25:AH25,"H")</f>
        <v/>
      </c>
      <c r="AN25" s="6">
        <f>AI25+0.5*AJ25+AK25+AL25+AM25</f>
        <v/>
      </c>
      <c r="AO25" s="6">
        <f>IF(C25="","",ROUND(C25/Settings!$B$3,2))</f>
        <v/>
      </c>
      <c r="AP25" s="6">
        <f>IF(C25="","",ROUND(AO25*MIN(AN25,Settings!$B$2),0))</f>
        <v/>
      </c>
      <c r="AQ25" s="6">
        <f>IF(C25="","",C25-AP25)</f>
        <v/>
      </c>
      <c r="AR25" s="6" t="n"/>
      <c r="AS25" s="6">
        <f>IF(OR(C25="",AR25=""),0,ROUND(AR25*(AO25/Settings!$B$5)*Settings!$B$4,0))</f>
        <v/>
      </c>
      <c r="AT25" s="6">
        <f>IF(C25="","",AP25+AS25)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>
        <f>COUNTIF(D26:AH26,"P")</f>
        <v/>
      </c>
      <c r="AJ26" s="6">
        <f>COUNTIF(D26:AH26,"HD")</f>
        <v/>
      </c>
      <c r="AK26" s="6">
        <f>COUNTIF(D26:AH26,"L")</f>
        <v/>
      </c>
      <c r="AL26" s="6">
        <f>COUNTIF(D26:AH26,"WO")</f>
        <v/>
      </c>
      <c r="AM26" s="6">
        <f>COUNTIF(D26:AH26,"H")</f>
        <v/>
      </c>
      <c r="AN26" s="6">
        <f>AI26+0.5*AJ26+AK26+AL26+AM26</f>
        <v/>
      </c>
      <c r="AO26" s="6">
        <f>IF(C26="","",ROUND(C26/Settings!$B$3,2))</f>
        <v/>
      </c>
      <c r="AP26" s="6">
        <f>IF(C26="","",ROUND(AO26*MIN(AN26,Settings!$B$2),0))</f>
        <v/>
      </c>
      <c r="AQ26" s="6">
        <f>IF(C26="","",C26-AP26)</f>
        <v/>
      </c>
      <c r="AR26" s="6" t="n"/>
      <c r="AS26" s="6">
        <f>IF(OR(C26="",AR26=""),0,ROUND(AR26*(AO26/Settings!$B$5)*Settings!$B$4,0))</f>
        <v/>
      </c>
      <c r="AT26" s="6">
        <f>IF(C26="","",AP26+AS26)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>
        <f>COUNTIF(D27:AH27,"P")</f>
        <v/>
      </c>
      <c r="AJ27" s="6">
        <f>COUNTIF(D27:AH27,"HD")</f>
        <v/>
      </c>
      <c r="AK27" s="6">
        <f>COUNTIF(D27:AH27,"L")</f>
        <v/>
      </c>
      <c r="AL27" s="6">
        <f>COUNTIF(D27:AH27,"WO")</f>
        <v/>
      </c>
      <c r="AM27" s="6">
        <f>COUNTIF(D27:AH27,"H")</f>
        <v/>
      </c>
      <c r="AN27" s="6">
        <f>AI27+0.5*AJ27+AK27+AL27+AM27</f>
        <v/>
      </c>
      <c r="AO27" s="6">
        <f>IF(C27="","",ROUND(C27/Settings!$B$3,2))</f>
        <v/>
      </c>
      <c r="AP27" s="6">
        <f>IF(C27="","",ROUND(AO27*MIN(AN27,Settings!$B$2),0))</f>
        <v/>
      </c>
      <c r="AQ27" s="6">
        <f>IF(C27="","",C27-AP27)</f>
        <v/>
      </c>
      <c r="AR27" s="6" t="n"/>
      <c r="AS27" s="6">
        <f>IF(OR(C27="",AR27=""),0,ROUND(AR27*(AO27/Settings!$B$5)*Settings!$B$4,0))</f>
        <v/>
      </c>
      <c r="AT27" s="6">
        <f>IF(C27="","",AP27+AS27)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>
        <f>COUNTIF(D28:AH28,"P")</f>
        <v/>
      </c>
      <c r="AJ28" s="6">
        <f>COUNTIF(D28:AH28,"HD")</f>
        <v/>
      </c>
      <c r="AK28" s="6">
        <f>COUNTIF(D28:AH28,"L")</f>
        <v/>
      </c>
      <c r="AL28" s="6">
        <f>COUNTIF(D28:AH28,"WO")</f>
        <v/>
      </c>
      <c r="AM28" s="6">
        <f>COUNTIF(D28:AH28,"H")</f>
        <v/>
      </c>
      <c r="AN28" s="6">
        <f>AI28+0.5*AJ28+AK28+AL28+AM28</f>
        <v/>
      </c>
      <c r="AO28" s="6">
        <f>IF(C28="","",ROUND(C28/Settings!$B$3,2))</f>
        <v/>
      </c>
      <c r="AP28" s="6">
        <f>IF(C28="","",ROUND(AO28*MIN(AN28,Settings!$B$2),0))</f>
        <v/>
      </c>
      <c r="AQ28" s="6">
        <f>IF(C28="","",C28-AP28)</f>
        <v/>
      </c>
      <c r="AR28" s="6" t="n"/>
      <c r="AS28" s="6">
        <f>IF(OR(C28="",AR28=""),0,ROUND(AR28*(AO28/Settings!$B$5)*Settings!$B$4,0))</f>
        <v/>
      </c>
      <c r="AT28" s="6">
        <f>IF(C28="","",AP28+AS28)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>
        <f>COUNTIF(D29:AH29,"P")</f>
        <v/>
      </c>
      <c r="AJ29" s="6">
        <f>COUNTIF(D29:AH29,"HD")</f>
        <v/>
      </c>
      <c r="AK29" s="6">
        <f>COUNTIF(D29:AH29,"L")</f>
        <v/>
      </c>
      <c r="AL29" s="6">
        <f>COUNTIF(D29:AH29,"WO")</f>
        <v/>
      </c>
      <c r="AM29" s="6">
        <f>COUNTIF(D29:AH29,"H")</f>
        <v/>
      </c>
      <c r="AN29" s="6">
        <f>AI29+0.5*AJ29+AK29+AL29+AM29</f>
        <v/>
      </c>
      <c r="AO29" s="6">
        <f>IF(C29="","",ROUND(C29/Settings!$B$3,2))</f>
        <v/>
      </c>
      <c r="AP29" s="6">
        <f>IF(C29="","",ROUND(AO29*MIN(AN29,Settings!$B$2),0))</f>
        <v/>
      </c>
      <c r="AQ29" s="6">
        <f>IF(C29="","",C29-AP29)</f>
        <v/>
      </c>
      <c r="AR29" s="6" t="n"/>
      <c r="AS29" s="6">
        <f>IF(OR(C29="",AR29=""),0,ROUND(AR29*(AO29/Settings!$B$5)*Settings!$B$4,0))</f>
        <v/>
      </c>
      <c r="AT29" s="6">
        <f>IF(C29="","",AP29+AS29)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>
        <f>COUNTIF(D30:AH30,"P")</f>
        <v/>
      </c>
      <c r="AJ30" s="6">
        <f>COUNTIF(D30:AH30,"HD")</f>
        <v/>
      </c>
      <c r="AK30" s="6">
        <f>COUNTIF(D30:AH30,"L")</f>
        <v/>
      </c>
      <c r="AL30" s="6">
        <f>COUNTIF(D30:AH30,"WO")</f>
        <v/>
      </c>
      <c r="AM30" s="6">
        <f>COUNTIF(D30:AH30,"H")</f>
        <v/>
      </c>
      <c r="AN30" s="6">
        <f>AI30+0.5*AJ30+AK30+AL30+AM30</f>
        <v/>
      </c>
      <c r="AO30" s="6">
        <f>IF(C30="","",ROUND(C30/Settings!$B$3,2))</f>
        <v/>
      </c>
      <c r="AP30" s="6">
        <f>IF(C30="","",ROUND(AO30*MIN(AN30,Settings!$B$2),0))</f>
        <v/>
      </c>
      <c r="AQ30" s="6">
        <f>IF(C30="","",C30-AP30)</f>
        <v/>
      </c>
      <c r="AR30" s="6" t="n"/>
      <c r="AS30" s="6">
        <f>IF(OR(C30="",AR30=""),0,ROUND(AR30*(AO30/Settings!$B$5)*Settings!$B$4,0))</f>
        <v/>
      </c>
      <c r="AT30" s="6">
        <f>IF(C30="","",AP30+AS30)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>
        <f>COUNTIF(D31:AH31,"P")</f>
        <v/>
      </c>
      <c r="AJ31" s="6">
        <f>COUNTIF(D31:AH31,"HD")</f>
        <v/>
      </c>
      <c r="AK31" s="6">
        <f>COUNTIF(D31:AH31,"L")</f>
        <v/>
      </c>
      <c r="AL31" s="6">
        <f>COUNTIF(D31:AH31,"WO")</f>
        <v/>
      </c>
      <c r="AM31" s="6">
        <f>COUNTIF(D31:AH31,"H")</f>
        <v/>
      </c>
      <c r="AN31" s="6">
        <f>AI31+0.5*AJ31+AK31+AL31+AM31</f>
        <v/>
      </c>
      <c r="AO31" s="6">
        <f>IF(C31="","",ROUND(C31/Settings!$B$3,2))</f>
        <v/>
      </c>
      <c r="AP31" s="6">
        <f>IF(C31="","",ROUND(AO31*MIN(AN31,Settings!$B$2),0))</f>
        <v/>
      </c>
      <c r="AQ31" s="6">
        <f>IF(C31="","",C31-AP31)</f>
        <v/>
      </c>
      <c r="AR31" s="6" t="n"/>
      <c r="AS31" s="6">
        <f>IF(OR(C31="",AR31=""),0,ROUND(AR31*(AO31/Settings!$B$5)*Settings!$B$4,0))</f>
        <v/>
      </c>
      <c r="AT31" s="6">
        <f>IF(C31="","",AP31+AS31)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>
        <f>COUNTIF(D32:AH32,"P")</f>
        <v/>
      </c>
      <c r="AJ32" s="6">
        <f>COUNTIF(D32:AH32,"HD")</f>
        <v/>
      </c>
      <c r="AK32" s="6">
        <f>COUNTIF(D32:AH32,"L")</f>
        <v/>
      </c>
      <c r="AL32" s="6">
        <f>COUNTIF(D32:AH32,"WO")</f>
        <v/>
      </c>
      <c r="AM32" s="6">
        <f>COUNTIF(D32:AH32,"H")</f>
        <v/>
      </c>
      <c r="AN32" s="6">
        <f>AI32+0.5*AJ32+AK32+AL32+AM32</f>
        <v/>
      </c>
      <c r="AO32" s="6">
        <f>IF(C32="","",ROUND(C32/Settings!$B$3,2))</f>
        <v/>
      </c>
      <c r="AP32" s="6">
        <f>IF(C32="","",ROUND(AO32*MIN(AN32,Settings!$B$2),0))</f>
        <v/>
      </c>
      <c r="AQ32" s="6">
        <f>IF(C32="","",C32-AP32)</f>
        <v/>
      </c>
      <c r="AR32" s="6" t="n"/>
      <c r="AS32" s="6">
        <f>IF(OR(C32="",AR32=""),0,ROUND(AR32*(AO32/Settings!$B$5)*Settings!$B$4,0))</f>
        <v/>
      </c>
      <c r="AT32" s="6">
        <f>IF(C32="","",AP32+AS32)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>
        <f>COUNTIF(D33:AH33,"P")</f>
        <v/>
      </c>
      <c r="AJ33" s="6">
        <f>COUNTIF(D33:AH33,"HD")</f>
        <v/>
      </c>
      <c r="AK33" s="6">
        <f>COUNTIF(D33:AH33,"L")</f>
        <v/>
      </c>
      <c r="AL33" s="6">
        <f>COUNTIF(D33:AH33,"WO")</f>
        <v/>
      </c>
      <c r="AM33" s="6">
        <f>COUNTIF(D33:AH33,"H")</f>
        <v/>
      </c>
      <c r="AN33" s="6">
        <f>AI33+0.5*AJ33+AK33+AL33+AM33</f>
        <v/>
      </c>
      <c r="AO33" s="6">
        <f>IF(C33="","",ROUND(C33/Settings!$B$3,2))</f>
        <v/>
      </c>
      <c r="AP33" s="6">
        <f>IF(C33="","",ROUND(AO33*MIN(AN33,Settings!$B$2),0))</f>
        <v/>
      </c>
      <c r="AQ33" s="6">
        <f>IF(C33="","",C33-AP33)</f>
        <v/>
      </c>
      <c r="AR33" s="6" t="n"/>
      <c r="AS33" s="6">
        <f>IF(OR(C33="",AR33=""),0,ROUND(AR33*(AO33/Settings!$B$5)*Settings!$B$4,0))</f>
        <v/>
      </c>
      <c r="AT33" s="6">
        <f>IF(C33="","",AP33+AS33)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>
        <f>COUNTIF(D34:AH34,"P")</f>
        <v/>
      </c>
      <c r="AJ34" s="6">
        <f>COUNTIF(D34:AH34,"HD")</f>
        <v/>
      </c>
      <c r="AK34" s="6">
        <f>COUNTIF(D34:AH34,"L")</f>
        <v/>
      </c>
      <c r="AL34" s="6">
        <f>COUNTIF(D34:AH34,"WO")</f>
        <v/>
      </c>
      <c r="AM34" s="6">
        <f>COUNTIF(D34:AH34,"H")</f>
        <v/>
      </c>
      <c r="AN34" s="6">
        <f>AI34+0.5*AJ34+AK34+AL34+AM34</f>
        <v/>
      </c>
      <c r="AO34" s="6">
        <f>IF(C34="","",ROUND(C34/Settings!$B$3,2))</f>
        <v/>
      </c>
      <c r="AP34" s="6">
        <f>IF(C34="","",ROUND(AO34*MIN(AN34,Settings!$B$2),0))</f>
        <v/>
      </c>
      <c r="AQ34" s="6">
        <f>IF(C34="","",C34-AP34)</f>
        <v/>
      </c>
      <c r="AR34" s="6" t="n"/>
      <c r="AS34" s="6">
        <f>IF(OR(C34="",AR34=""),0,ROUND(AR34*(AO34/Settings!$B$5)*Settings!$B$4,0))</f>
        <v/>
      </c>
      <c r="AT34" s="6">
        <f>IF(C34="","",AP34+AS34)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>
        <f>COUNTIF(D35:AH35,"P")</f>
        <v/>
      </c>
      <c r="AJ35" s="6">
        <f>COUNTIF(D35:AH35,"HD")</f>
        <v/>
      </c>
      <c r="AK35" s="6">
        <f>COUNTIF(D35:AH35,"L")</f>
        <v/>
      </c>
      <c r="AL35" s="6">
        <f>COUNTIF(D35:AH35,"WO")</f>
        <v/>
      </c>
      <c r="AM35" s="6">
        <f>COUNTIF(D35:AH35,"H")</f>
        <v/>
      </c>
      <c r="AN35" s="6">
        <f>AI35+0.5*AJ35+AK35+AL35+AM35</f>
        <v/>
      </c>
      <c r="AO35" s="6">
        <f>IF(C35="","",ROUND(C35/Settings!$B$3,2))</f>
        <v/>
      </c>
      <c r="AP35" s="6">
        <f>IF(C35="","",ROUND(AO35*MIN(AN35,Settings!$B$2),0))</f>
        <v/>
      </c>
      <c r="AQ35" s="6">
        <f>IF(C35="","",C35-AP35)</f>
        <v/>
      </c>
      <c r="AR35" s="6" t="n"/>
      <c r="AS35" s="6">
        <f>IF(OR(C35="",AR35=""),0,ROUND(AR35*(AO35/Settings!$B$5)*Settings!$B$4,0))</f>
        <v/>
      </c>
      <c r="AT35" s="6">
        <f>IF(C35="","",AP35+AS35)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>
        <f>COUNTIF(D36:AH36,"P")</f>
        <v/>
      </c>
      <c r="AJ36" s="6">
        <f>COUNTIF(D36:AH36,"HD")</f>
        <v/>
      </c>
      <c r="AK36" s="6">
        <f>COUNTIF(D36:AH36,"L")</f>
        <v/>
      </c>
      <c r="AL36" s="6">
        <f>COUNTIF(D36:AH36,"WO")</f>
        <v/>
      </c>
      <c r="AM36" s="6">
        <f>COUNTIF(D36:AH36,"H")</f>
        <v/>
      </c>
      <c r="AN36" s="6">
        <f>AI36+0.5*AJ36+AK36+AL36+AM36</f>
        <v/>
      </c>
      <c r="AO36" s="6">
        <f>IF(C36="","",ROUND(C36/Settings!$B$3,2))</f>
        <v/>
      </c>
      <c r="AP36" s="6">
        <f>IF(C36="","",ROUND(AO36*MIN(AN36,Settings!$B$2),0))</f>
        <v/>
      </c>
      <c r="AQ36" s="6">
        <f>IF(C36="","",C36-AP36)</f>
        <v/>
      </c>
      <c r="AR36" s="6" t="n"/>
      <c r="AS36" s="6">
        <f>IF(OR(C36="",AR36=""),0,ROUND(AR36*(AO36/Settings!$B$5)*Settings!$B$4,0))</f>
        <v/>
      </c>
      <c r="AT36" s="6">
        <f>IF(C36="","",AP36+AS36)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>
        <f>COUNTIF(D37:AH37,"P")</f>
        <v/>
      </c>
      <c r="AJ37" s="6">
        <f>COUNTIF(D37:AH37,"HD")</f>
        <v/>
      </c>
      <c r="AK37" s="6">
        <f>COUNTIF(D37:AH37,"L")</f>
        <v/>
      </c>
      <c r="AL37" s="6">
        <f>COUNTIF(D37:AH37,"WO")</f>
        <v/>
      </c>
      <c r="AM37" s="6">
        <f>COUNTIF(D37:AH37,"H")</f>
        <v/>
      </c>
      <c r="AN37" s="6">
        <f>AI37+0.5*AJ37+AK37+AL37+AM37</f>
        <v/>
      </c>
      <c r="AO37" s="6">
        <f>IF(C37="","",ROUND(C37/Settings!$B$3,2))</f>
        <v/>
      </c>
      <c r="AP37" s="6">
        <f>IF(C37="","",ROUND(AO37*MIN(AN37,Settings!$B$2),0))</f>
        <v/>
      </c>
      <c r="AQ37" s="6">
        <f>IF(C37="","",C37-AP37)</f>
        <v/>
      </c>
      <c r="AR37" s="6" t="n"/>
      <c r="AS37" s="6">
        <f>IF(OR(C37="",AR37=""),0,ROUND(AR37*(AO37/Settings!$B$5)*Settings!$B$4,0))</f>
        <v/>
      </c>
      <c r="AT37" s="6">
        <f>IF(C37="","",AP37+AS37)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  <c r="AG38" s="6" t="n"/>
      <c r="AH38" s="6" t="n"/>
      <c r="AI38" s="6">
        <f>COUNTIF(D38:AH38,"P")</f>
        <v/>
      </c>
      <c r="AJ38" s="6">
        <f>COUNTIF(D38:AH38,"HD")</f>
        <v/>
      </c>
      <c r="AK38" s="6">
        <f>COUNTIF(D38:AH38,"L")</f>
        <v/>
      </c>
      <c r="AL38" s="6">
        <f>COUNTIF(D38:AH38,"WO")</f>
        <v/>
      </c>
      <c r="AM38" s="6">
        <f>COUNTIF(D38:AH38,"H")</f>
        <v/>
      </c>
      <c r="AN38" s="6">
        <f>AI38+0.5*AJ38+AK38+AL38+AM38</f>
        <v/>
      </c>
      <c r="AO38" s="6">
        <f>IF(C38="","",ROUND(C38/Settings!$B$3,2))</f>
        <v/>
      </c>
      <c r="AP38" s="6">
        <f>IF(C38="","",ROUND(AO38*MIN(AN38,Settings!$B$2),0))</f>
        <v/>
      </c>
      <c r="AQ38" s="6">
        <f>IF(C38="","",C38-AP38)</f>
        <v/>
      </c>
      <c r="AR38" s="6" t="n"/>
      <c r="AS38" s="6">
        <f>IF(OR(C38="",AR38=""),0,ROUND(AR38*(AO38/Settings!$B$5)*Settings!$B$4,0))</f>
        <v/>
      </c>
      <c r="AT38" s="6">
        <f>IF(C38="","",AP38+AS38)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  <c r="AA39" s="6" t="n"/>
      <c r="AB39" s="6" t="n"/>
      <c r="AC39" s="6" t="n"/>
      <c r="AD39" s="6" t="n"/>
      <c r="AE39" s="6" t="n"/>
      <c r="AF39" s="6" t="n"/>
      <c r="AG39" s="6" t="n"/>
      <c r="AH39" s="6" t="n"/>
      <c r="AI39" s="6">
        <f>COUNTIF(D39:AH39,"P")</f>
        <v/>
      </c>
      <c r="AJ39" s="6">
        <f>COUNTIF(D39:AH39,"HD")</f>
        <v/>
      </c>
      <c r="AK39" s="6">
        <f>COUNTIF(D39:AH39,"L")</f>
        <v/>
      </c>
      <c r="AL39" s="6">
        <f>COUNTIF(D39:AH39,"WO")</f>
        <v/>
      </c>
      <c r="AM39" s="6">
        <f>COUNTIF(D39:AH39,"H")</f>
        <v/>
      </c>
      <c r="AN39" s="6">
        <f>AI39+0.5*AJ39+AK39+AL39+AM39</f>
        <v/>
      </c>
      <c r="AO39" s="6">
        <f>IF(C39="","",ROUND(C39/Settings!$B$3,2))</f>
        <v/>
      </c>
      <c r="AP39" s="6">
        <f>IF(C39="","",ROUND(AO39*MIN(AN39,Settings!$B$2),0))</f>
        <v/>
      </c>
      <c r="AQ39" s="6">
        <f>IF(C39="","",C39-AP39)</f>
        <v/>
      </c>
      <c r="AR39" s="6" t="n"/>
      <c r="AS39" s="6">
        <f>IF(OR(C39="",AR39=""),0,ROUND(AR39*(AO39/Settings!$B$5)*Settings!$B$4,0))</f>
        <v/>
      </c>
      <c r="AT39" s="6">
        <f>IF(C39="","",AP39+AS39)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  <c r="AA40" s="6" t="n"/>
      <c r="AB40" s="6" t="n"/>
      <c r="AC40" s="6" t="n"/>
      <c r="AD40" s="6" t="n"/>
      <c r="AE40" s="6" t="n"/>
      <c r="AF40" s="6" t="n"/>
      <c r="AG40" s="6" t="n"/>
      <c r="AH40" s="6" t="n"/>
      <c r="AI40" s="6">
        <f>COUNTIF(D40:AH40,"P")</f>
        <v/>
      </c>
      <c r="AJ40" s="6">
        <f>COUNTIF(D40:AH40,"HD")</f>
        <v/>
      </c>
      <c r="AK40" s="6">
        <f>COUNTIF(D40:AH40,"L")</f>
        <v/>
      </c>
      <c r="AL40" s="6">
        <f>COUNTIF(D40:AH40,"WO")</f>
        <v/>
      </c>
      <c r="AM40" s="6">
        <f>COUNTIF(D40:AH40,"H")</f>
        <v/>
      </c>
      <c r="AN40" s="6">
        <f>AI40+0.5*AJ40+AK40+AL40+AM40</f>
        <v/>
      </c>
      <c r="AO40" s="6">
        <f>IF(C40="","",ROUND(C40/Settings!$B$3,2))</f>
        <v/>
      </c>
      <c r="AP40" s="6">
        <f>IF(C40="","",ROUND(AO40*MIN(AN40,Settings!$B$2),0))</f>
        <v/>
      </c>
      <c r="AQ40" s="6">
        <f>IF(C40="","",C40-AP40)</f>
        <v/>
      </c>
      <c r="AR40" s="6" t="n"/>
      <c r="AS40" s="6">
        <f>IF(OR(C40="",AR40=""),0,ROUND(AR40*(AO40/Settings!$B$5)*Settings!$B$4,0))</f>
        <v/>
      </c>
      <c r="AT40" s="6">
        <f>IF(C40="","",AP40+AS40)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  <c r="AA41" s="6" t="n"/>
      <c r="AB41" s="6" t="n"/>
      <c r="AC41" s="6" t="n"/>
      <c r="AD41" s="6" t="n"/>
      <c r="AE41" s="6" t="n"/>
      <c r="AF41" s="6" t="n"/>
      <c r="AG41" s="6" t="n"/>
      <c r="AH41" s="6" t="n"/>
      <c r="AI41" s="6">
        <f>COUNTIF(D41:AH41,"P")</f>
        <v/>
      </c>
      <c r="AJ41" s="6">
        <f>COUNTIF(D41:AH41,"HD")</f>
        <v/>
      </c>
      <c r="AK41" s="6">
        <f>COUNTIF(D41:AH41,"L")</f>
        <v/>
      </c>
      <c r="AL41" s="6">
        <f>COUNTIF(D41:AH41,"WO")</f>
        <v/>
      </c>
      <c r="AM41" s="6">
        <f>COUNTIF(D41:AH41,"H")</f>
        <v/>
      </c>
      <c r="AN41" s="6">
        <f>AI41+0.5*AJ41+AK41+AL41+AM41</f>
        <v/>
      </c>
      <c r="AO41" s="6">
        <f>IF(C41="","",ROUND(C41/Settings!$B$3,2))</f>
        <v/>
      </c>
      <c r="AP41" s="6">
        <f>IF(C41="","",ROUND(AO41*MIN(AN41,Settings!$B$2),0))</f>
        <v/>
      </c>
      <c r="AQ41" s="6">
        <f>IF(C41="","",C41-AP41)</f>
        <v/>
      </c>
      <c r="AR41" s="6" t="n"/>
      <c r="AS41" s="6">
        <f>IF(OR(C41="",AR41=""),0,ROUND(AR41*(AO41/Settings!$B$5)*Settings!$B$4,0))</f>
        <v/>
      </c>
      <c r="AT41" s="6">
        <f>IF(C41="","",AP41+AS41)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  <c r="AA42" s="6" t="n"/>
      <c r="AB42" s="6" t="n"/>
      <c r="AC42" s="6" t="n"/>
      <c r="AD42" s="6" t="n"/>
      <c r="AE42" s="6" t="n"/>
      <c r="AF42" s="6" t="n"/>
      <c r="AG42" s="6" t="n"/>
      <c r="AH42" s="6" t="n"/>
      <c r="AI42" s="6">
        <f>COUNTIF(D42:AH42,"P")</f>
        <v/>
      </c>
      <c r="AJ42" s="6">
        <f>COUNTIF(D42:AH42,"HD")</f>
        <v/>
      </c>
      <c r="AK42" s="6">
        <f>COUNTIF(D42:AH42,"L")</f>
        <v/>
      </c>
      <c r="AL42" s="6">
        <f>COUNTIF(D42:AH42,"WO")</f>
        <v/>
      </c>
      <c r="AM42" s="6">
        <f>COUNTIF(D42:AH42,"H")</f>
        <v/>
      </c>
      <c r="AN42" s="6">
        <f>AI42+0.5*AJ42+AK42+AL42+AM42</f>
        <v/>
      </c>
      <c r="AO42" s="6">
        <f>IF(C42="","",ROUND(C42/Settings!$B$3,2))</f>
        <v/>
      </c>
      <c r="AP42" s="6">
        <f>IF(C42="","",ROUND(AO42*MIN(AN42,Settings!$B$2),0))</f>
        <v/>
      </c>
      <c r="AQ42" s="6">
        <f>IF(C42="","",C42-AP42)</f>
        <v/>
      </c>
      <c r="AR42" s="6" t="n"/>
      <c r="AS42" s="6">
        <f>IF(OR(C42="",AR42=""),0,ROUND(AR42*(AO42/Settings!$B$5)*Settings!$B$4,0))</f>
        <v/>
      </c>
      <c r="AT42" s="6">
        <f>IF(C42="","",AP42+AS42)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  <c r="AA43" s="6" t="n"/>
      <c r="AB43" s="6" t="n"/>
      <c r="AC43" s="6" t="n"/>
      <c r="AD43" s="6" t="n"/>
      <c r="AE43" s="6" t="n"/>
      <c r="AF43" s="6" t="n"/>
      <c r="AG43" s="6" t="n"/>
      <c r="AH43" s="6" t="n"/>
      <c r="AI43" s="6">
        <f>COUNTIF(D43:AH43,"P")</f>
        <v/>
      </c>
      <c r="AJ43" s="6">
        <f>COUNTIF(D43:AH43,"HD")</f>
        <v/>
      </c>
      <c r="AK43" s="6">
        <f>COUNTIF(D43:AH43,"L")</f>
        <v/>
      </c>
      <c r="AL43" s="6">
        <f>COUNTIF(D43:AH43,"WO")</f>
        <v/>
      </c>
      <c r="AM43" s="6">
        <f>COUNTIF(D43:AH43,"H")</f>
        <v/>
      </c>
      <c r="AN43" s="6">
        <f>AI43+0.5*AJ43+AK43+AL43+AM43</f>
        <v/>
      </c>
      <c r="AO43" s="6">
        <f>IF(C43="","",ROUND(C43/Settings!$B$3,2))</f>
        <v/>
      </c>
      <c r="AP43" s="6">
        <f>IF(C43="","",ROUND(AO43*MIN(AN43,Settings!$B$2),0))</f>
        <v/>
      </c>
      <c r="AQ43" s="6">
        <f>IF(C43="","",C43-AP43)</f>
        <v/>
      </c>
      <c r="AR43" s="6" t="n"/>
      <c r="AS43" s="6">
        <f>IF(OR(C43="",AR43=""),0,ROUND(AR43*(AO43/Settings!$B$5)*Settings!$B$4,0))</f>
        <v/>
      </c>
      <c r="AT43" s="6">
        <f>IF(C43="","",AP43+AS43)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  <c r="AI44" s="6">
        <f>COUNTIF(D44:AH44,"P")</f>
        <v/>
      </c>
      <c r="AJ44" s="6">
        <f>COUNTIF(D44:AH44,"HD")</f>
        <v/>
      </c>
      <c r="AK44" s="6">
        <f>COUNTIF(D44:AH44,"L")</f>
        <v/>
      </c>
      <c r="AL44" s="6">
        <f>COUNTIF(D44:AH44,"WO")</f>
        <v/>
      </c>
      <c r="AM44" s="6">
        <f>COUNTIF(D44:AH44,"H")</f>
        <v/>
      </c>
      <c r="AN44" s="6">
        <f>AI44+0.5*AJ44+AK44+AL44+AM44</f>
        <v/>
      </c>
      <c r="AO44" s="6">
        <f>IF(C44="","",ROUND(C44/Settings!$B$3,2))</f>
        <v/>
      </c>
      <c r="AP44" s="6">
        <f>IF(C44="","",ROUND(AO44*MIN(AN44,Settings!$B$2),0))</f>
        <v/>
      </c>
      <c r="AQ44" s="6">
        <f>IF(C44="","",C44-AP44)</f>
        <v/>
      </c>
      <c r="AR44" s="6" t="n"/>
      <c r="AS44" s="6">
        <f>IF(OR(C44="",AR44=""),0,ROUND(AR44*(AO44/Settings!$B$5)*Settings!$B$4,0))</f>
        <v/>
      </c>
      <c r="AT44" s="6">
        <f>IF(C44="","",AP44+AS44)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  <c r="AA45" s="6" t="n"/>
      <c r="AB45" s="6" t="n"/>
      <c r="AC45" s="6" t="n"/>
      <c r="AD45" s="6" t="n"/>
      <c r="AE45" s="6" t="n"/>
      <c r="AF45" s="6" t="n"/>
      <c r="AG45" s="6" t="n"/>
      <c r="AH45" s="6" t="n"/>
      <c r="AI45" s="6">
        <f>COUNTIF(D45:AH45,"P")</f>
        <v/>
      </c>
      <c r="AJ45" s="6">
        <f>COUNTIF(D45:AH45,"HD")</f>
        <v/>
      </c>
      <c r="AK45" s="6">
        <f>COUNTIF(D45:AH45,"L")</f>
        <v/>
      </c>
      <c r="AL45" s="6">
        <f>COUNTIF(D45:AH45,"WO")</f>
        <v/>
      </c>
      <c r="AM45" s="6">
        <f>COUNTIF(D45:AH45,"H")</f>
        <v/>
      </c>
      <c r="AN45" s="6">
        <f>AI45+0.5*AJ45+AK45+AL45+AM45</f>
        <v/>
      </c>
      <c r="AO45" s="6">
        <f>IF(C45="","",ROUND(C45/Settings!$B$3,2))</f>
        <v/>
      </c>
      <c r="AP45" s="6">
        <f>IF(C45="","",ROUND(AO45*MIN(AN45,Settings!$B$2),0))</f>
        <v/>
      </c>
      <c r="AQ45" s="6">
        <f>IF(C45="","",C45-AP45)</f>
        <v/>
      </c>
      <c r="AR45" s="6" t="n"/>
      <c r="AS45" s="6">
        <f>IF(OR(C45="",AR45=""),0,ROUND(AR45*(AO45/Settings!$B$5)*Settings!$B$4,0))</f>
        <v/>
      </c>
      <c r="AT45" s="6">
        <f>IF(C45="","",AP45+AS45)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  <c r="AA46" s="6" t="n"/>
      <c r="AB46" s="6" t="n"/>
      <c r="AC46" s="6" t="n"/>
      <c r="AD46" s="6" t="n"/>
      <c r="AE46" s="6" t="n"/>
      <c r="AF46" s="6" t="n"/>
      <c r="AG46" s="6" t="n"/>
      <c r="AH46" s="6" t="n"/>
      <c r="AI46" s="6">
        <f>COUNTIF(D46:AH46,"P")</f>
        <v/>
      </c>
      <c r="AJ46" s="6">
        <f>COUNTIF(D46:AH46,"HD")</f>
        <v/>
      </c>
      <c r="AK46" s="6">
        <f>COUNTIF(D46:AH46,"L")</f>
        <v/>
      </c>
      <c r="AL46" s="6">
        <f>COUNTIF(D46:AH46,"WO")</f>
        <v/>
      </c>
      <c r="AM46" s="6">
        <f>COUNTIF(D46:AH46,"H")</f>
        <v/>
      </c>
      <c r="AN46" s="6">
        <f>AI46+0.5*AJ46+AK46+AL46+AM46</f>
        <v/>
      </c>
      <c r="AO46" s="6">
        <f>IF(C46="","",ROUND(C46/Settings!$B$3,2))</f>
        <v/>
      </c>
      <c r="AP46" s="6">
        <f>IF(C46="","",ROUND(AO46*MIN(AN46,Settings!$B$2),0))</f>
        <v/>
      </c>
      <c r="AQ46" s="6">
        <f>IF(C46="","",C46-AP46)</f>
        <v/>
      </c>
      <c r="AR46" s="6" t="n"/>
      <c r="AS46" s="6">
        <f>IF(OR(C46="",AR46=""),0,ROUND(AR46*(AO46/Settings!$B$5)*Settings!$B$4,0))</f>
        <v/>
      </c>
      <c r="AT46" s="6">
        <f>IF(C46="","",AP46+AS46)</f>
        <v/>
      </c>
    </row>
  </sheetData>
  <dataValidations count="1">
    <dataValidation sqref="D7:AH46" showDropDown="0" showInputMessage="0" showErrorMessage="0" allowBlank="1" error="Use one of: P, A, HD, L, WO, H" type="list">
      <formula1>"P,A,HD,L,WO,H"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</cols>
  <sheetData>
    <row r="1" ht="32" customHeight="1">
      <c r="A1" s="4" t="inlineStr">
        <is>
          <t>Setting</t>
        </is>
      </c>
      <c r="B1" s="4" t="inlineStr">
        <is>
          <t>Value</t>
        </is>
      </c>
    </row>
    <row r="2">
      <c r="A2" s="7" t="inlineStr">
        <is>
          <t>Days in month</t>
        </is>
      </c>
      <c r="B2" s="7" t="n">
        <v>30</v>
      </c>
    </row>
    <row r="3">
      <c r="A3" s="7" t="inlineStr">
        <is>
          <t>Divisor for per-day rate (calendar days / 30 / 26)</t>
        </is>
      </c>
      <c r="B3" s="7" t="n">
        <v>30</v>
      </c>
    </row>
    <row r="4">
      <c r="A4" s="7" t="inlineStr">
        <is>
          <t>OT multiplier</t>
        </is>
      </c>
      <c r="B4" s="7" t="n">
        <v>2</v>
      </c>
    </row>
    <row r="5">
      <c r="A5" s="7" t="inlineStr">
        <is>
          <t>Hours per day</t>
        </is>
      </c>
      <c r="B5" s="7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